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8972" windowHeight="8268"/>
  </bookViews>
  <sheets>
    <sheet name="2018 год" sheetId="4" r:id="rId1"/>
    <sheet name="Лист2" sheetId="2" r:id="rId2"/>
    <sheet name="Лист3" sheetId="3" r:id="rId3"/>
  </sheets>
  <definedNames>
    <definedName name="_xlnm.Print_Titles" localSheetId="0">'2018 год'!$8:$8</definedName>
  </definedNames>
  <calcPr calcId="125725"/>
</workbook>
</file>

<file path=xl/calcChain.xml><?xml version="1.0" encoding="utf-8"?>
<calcChain xmlns="http://schemas.openxmlformats.org/spreadsheetml/2006/main">
  <c r="M61" i="4"/>
  <c r="N61"/>
  <c r="M49"/>
  <c r="N49"/>
  <c r="J49"/>
  <c r="I49"/>
  <c r="H49"/>
  <c r="G49"/>
  <c r="F49"/>
  <c r="E49"/>
  <c r="K49"/>
  <c r="J61"/>
  <c r="I61"/>
  <c r="H61"/>
  <c r="G61"/>
  <c r="F61"/>
  <c r="E61"/>
  <c r="K61"/>
  <c r="N48" l="1"/>
  <c r="M48"/>
  <c r="C49"/>
  <c r="D49"/>
  <c r="R61"/>
  <c r="R26"/>
  <c r="L61"/>
  <c r="C7" i="2" l="1"/>
  <c r="C3"/>
  <c r="C4"/>
  <c r="C5"/>
  <c r="C6"/>
  <c r="C2"/>
  <c r="C1"/>
  <c r="R47" i="4" l="1"/>
  <c r="R46"/>
  <c r="D45"/>
  <c r="C45"/>
  <c r="O45" l="1"/>
  <c r="R45"/>
  <c r="R23" l="1"/>
  <c r="R27"/>
  <c r="R25"/>
  <c r="L9" l="1"/>
  <c r="K9"/>
  <c r="R60" l="1"/>
  <c r="D59"/>
  <c r="C59"/>
  <c r="R44"/>
  <c r="D43"/>
  <c r="C43"/>
  <c r="R42"/>
  <c r="D41"/>
  <c r="C41"/>
  <c r="R40"/>
  <c r="R39"/>
  <c r="D38"/>
  <c r="C38"/>
  <c r="R24"/>
  <c r="R22"/>
  <c r="O59" l="1"/>
  <c r="O38"/>
  <c r="O41"/>
  <c r="O43"/>
  <c r="D61"/>
  <c r="C61"/>
  <c r="L49"/>
  <c r="O61" l="1"/>
  <c r="L48"/>
  <c r="D48" s="1"/>
  <c r="O49"/>
  <c r="K48"/>
  <c r="C48" s="1"/>
  <c r="D68"/>
  <c r="C68"/>
  <c r="R67"/>
  <c r="D66"/>
  <c r="C66"/>
  <c r="D64"/>
  <c r="C64"/>
  <c r="D62"/>
  <c r="C62"/>
  <c r="R58"/>
  <c r="D57"/>
  <c r="C57"/>
  <c r="R56"/>
  <c r="R55"/>
  <c r="D54"/>
  <c r="C54"/>
  <c r="D52"/>
  <c r="C52"/>
  <c r="D50"/>
  <c r="C50"/>
  <c r="R37"/>
  <c r="D36"/>
  <c r="C36"/>
  <c r="R35"/>
  <c r="D34"/>
  <c r="C34"/>
  <c r="R33"/>
  <c r="R32"/>
  <c r="D31"/>
  <c r="C31"/>
  <c r="R30"/>
  <c r="R29"/>
  <c r="D28"/>
  <c r="C28"/>
  <c r="R21"/>
  <c r="R20"/>
  <c r="D19"/>
  <c r="C19"/>
  <c r="R18"/>
  <c r="D17"/>
  <c r="C17"/>
  <c r="R16"/>
  <c r="R15"/>
  <c r="R14"/>
  <c r="R13"/>
  <c r="R12"/>
  <c r="R11"/>
  <c r="R9" s="1"/>
  <c r="D10"/>
  <c r="C10"/>
  <c r="D9"/>
  <c r="C9"/>
  <c r="O31" l="1"/>
  <c r="R49"/>
  <c r="O54"/>
  <c r="O34"/>
  <c r="O28"/>
  <c r="O9"/>
  <c r="O36"/>
  <c r="O19"/>
  <c r="O10"/>
  <c r="O17"/>
  <c r="O48"/>
</calcChain>
</file>

<file path=xl/sharedStrings.xml><?xml version="1.0" encoding="utf-8"?>
<sst xmlns="http://schemas.openxmlformats.org/spreadsheetml/2006/main" count="124" uniqueCount="85">
  <si>
    <t>(нарастающим итогом)</t>
  </si>
  <si>
    <t>№ п/п</t>
  </si>
  <si>
    <t>Объемы финансирования (тыс. рублей)</t>
  </si>
  <si>
    <t>Целевые показатели</t>
  </si>
  <si>
    <t>Всего</t>
  </si>
  <si>
    <t>Федераль­ный бюджет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</si>
  <si>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</si>
  <si>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</si>
  <si>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</si>
  <si>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</si>
  <si>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</si>
  <si>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</si>
  <si>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</si>
  <si>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</si>
  <si>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</si>
  <si>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</si>
  <si>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Количество принятых администрацией района правовых актов (ед.)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</si>
  <si>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</si>
  <si>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Доля средств бюджета района, направленных на заключение муниципальных контрактов, по итогам проведения конкурентных процедур, в общем объеме средств бюджета района, направленных на заключение муниципальных контрактов (%)</t>
  </si>
  <si>
    <t>Внебюд-жетные средства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</si>
  <si>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</si>
  <si>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</si>
  <si>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</si>
  <si>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</si>
  <si>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</si>
  <si>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</si>
  <si>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</si>
  <si>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-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</si>
  <si>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</si>
  <si>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</si>
  <si>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</si>
  <si>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</si>
  <si>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</si>
  <si>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</si>
  <si>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</si>
  <si>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</si>
  <si>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</si>
  <si>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</si>
  <si>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проведенных конкурсов на включение в кадровый резерв (единиц)</t>
  </si>
  <si>
    <t>Количество информации о кадровом резерве, размещенной на официальном сайте администрации Ленинского района города Челябинска в сети Интернет (единиц)</t>
  </si>
  <si>
    <t>Количество муниципальных служащих, прошедших обучение на курсах повышения квалификации по краткосрочным программам (человек)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</si>
  <si>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</si>
  <si>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</si>
  <si>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</si>
  <si>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Количество информации о кадровом резерве,  размещенной на официальном сайте администрации Ленинского района города Челябинска в сети Интернет</t>
  </si>
  <si>
    <t>Повышение уровня профессиональной подготовки муниципальных служащих</t>
  </si>
  <si>
    <t>Проведение ежегодной диспансеризации муниципальных служащих</t>
  </si>
  <si>
    <t xml:space="preserve">Организация выплаты пенсий за выслугу лет лицам, замещавшим должности муниципальной службы в органах местного самоуправления Ленинского района города Челябинска </t>
  </si>
  <si>
    <t>Количество проведенных конкурсов на включение в кадровый резерв</t>
  </si>
  <si>
    <t>Исполнитель - администрация Ленинского района города Челябинска</t>
  </si>
  <si>
    <t>Исполнитель - Совет депутатов Ленинского района города Челябинска</t>
  </si>
  <si>
    <t xml:space="preserve">Информация о реализации муниципальных программ Ленинского района города Челябинска </t>
  </si>
  <si>
    <t>9.</t>
  </si>
  <si>
    <t>Оказание поддержки добровольным формированиям населения по охране порядка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</si>
  <si>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</si>
  <si>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</si>
  <si>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</si>
  <si>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Площадь территории района, подлежащая содержанию и благоустройству (тыс. кв. м)</t>
  </si>
  <si>
    <t>Площадь цветочного оформления (кв. м)</t>
  </si>
  <si>
    <t>Площадь территории района, подлежащая очистке от мусора (тыс. кв. м)</t>
  </si>
  <si>
    <t>Площадь благоустроенных газонов на территории района (тыс. кв. м)</t>
  </si>
  <si>
    <t>Площадь объектов благоустройства района, подлежащая ремонту (тыс. кв. м)</t>
  </si>
  <si>
    <t>Муниципальная программа «Повышение эффективности исполнения полномочий администрации Ленинского района города Челябинска на 2018–2020 годы»</t>
  </si>
  <si>
    <t>Муниципальная программа «Развитие муниципальной службы в Ленинском районе города Челябинска на 2018-2020 годы»</t>
  </si>
  <si>
    <t>Муниципальная программа «Формирование современной городской среды в Ленинском районе города Челябинска на 2018 год»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</si>
  <si>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</si>
  <si>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</si>
  <si>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</si>
  <si>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</si>
  <si>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</si>
  <si>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Заместитель начальника отдела экономики и финансов</t>
  </si>
  <si>
    <t>М. А. Менчинская</t>
  </si>
  <si>
    <t>Количество действующих добровольных формирований населения (ед.)</t>
  </si>
  <si>
    <t>Количество проведенных рейдов и иных профилактических акций добровольными формированиями населения по охране общественного порядка (ед.)</t>
  </si>
  <si>
    <t>Количество совещаний, собраний, встреч и иных мероприятий по вопросам профилактики терроризма и экстремизма (ед.)</t>
  </si>
  <si>
    <t>Количество встреч, собраний и иных мероприятий по вопросам предупреждения и ликвидации последствий чрезвычайных ситуаций (ед.)</t>
  </si>
  <si>
    <t>Площадь благоустроенных детских площадок и иных мест массового отдыха жителей района (тыс. кв. м)</t>
  </si>
  <si>
    <t>по итогам  2018  года</t>
  </si>
  <si>
    <t>Количество мест на сельскохозяйственных и спе-циализированных продовольственных рынках (ед.)</t>
  </si>
  <si>
    <t>Количество проведенных семинаров, совещаний, «круглых столов» и иных мероприятий для субъек-тов малого и среднего предпринимательства (ед.)</t>
  </si>
  <si>
    <t>Обеспечение деятельности комитетов террито-риального общественного самоуправления</t>
  </si>
  <si>
    <t>Количество деревьев на территории района, подле-жащих санитарной и омолаживающей обрезке (ед.)</t>
  </si>
  <si>
    <t>Площадь достопримечательного места «Монастыр-ская заимка «Плодушка»», подлежащая благоуст-ройству (тыс. кв. м)</t>
  </si>
  <si>
    <t>Количество культурно-массовых мероприятий для досуга и развития самодеятельного художествен-ного творчества (ед.)</t>
  </si>
  <si>
    <t>Количество совещаний, проведенных администра-цией района по вопросам обеспечения первичных мер пожарной безопасности (ед.)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</si>
</sst>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"/>
  </numFmts>
  <fonts count="1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vertical="top" wrapText="1"/>
    </xf>
    <xf numFmtId="165" fontId="4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164" fontId="5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top" wrapText="1"/>
    </xf>
    <xf numFmtId="4" fontId="15" fillId="0" borderId="1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1" applyNumberFormat="1" applyFont="1" applyBorder="1" applyAlignment="1">
      <alignment horizontal="center" vertical="top" wrapText="1"/>
    </xf>
    <xf numFmtId="4" fontId="13" fillId="0" borderId="1" xfId="1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4"/>
  <sheetViews>
    <sheetView tabSelected="1" topLeftCell="A5" workbookViewId="0">
      <pane xSplit="2" ySplit="4" topLeftCell="C57" activePane="bottomRight" state="frozen"/>
      <selection activeCell="A5" sqref="A5"/>
      <selection pane="topRight" activeCell="C5" sqref="C5"/>
      <selection pane="bottomLeft" activeCell="A9" sqref="A9"/>
      <selection pane="bottomRight" activeCell="B62" sqref="B62"/>
    </sheetView>
  </sheetViews>
  <sheetFormatPr defaultRowHeight="14.4"/>
  <cols>
    <col min="1" max="1" width="3.44140625" customWidth="1"/>
    <col min="2" max="2" width="43.6640625" customWidth="1"/>
    <col min="3" max="3" width="11.5546875" customWidth="1"/>
    <col min="4" max="4" width="11" bestFit="1" customWidth="1"/>
    <col min="5" max="8" width="8.77734375" bestFit="1" customWidth="1"/>
    <col min="9" max="10" width="5.88671875" customWidth="1"/>
    <col min="11" max="12" width="10.33203125" customWidth="1"/>
    <col min="13" max="14" width="5.109375" customWidth="1"/>
    <col min="15" max="15" width="7.6640625" customWidth="1"/>
    <col min="16" max="16" width="8.33203125" style="24" customWidth="1"/>
    <col min="17" max="17" width="8.109375" style="25" bestFit="1" customWidth="1"/>
    <col min="18" max="18" width="8" customWidth="1"/>
  </cols>
  <sheetData>
    <row r="1" spans="1:19" ht="18">
      <c r="A1" s="3" t="s">
        <v>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3"/>
      <c r="Q1" s="23"/>
      <c r="R1" s="4"/>
    </row>
    <row r="2" spans="1:19" ht="18">
      <c r="A2" s="3" t="s">
        <v>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3"/>
      <c r="Q2" s="23"/>
      <c r="R2" s="4"/>
    </row>
    <row r="3" spans="1:19" ht="15.6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3"/>
      <c r="Q3" s="23"/>
      <c r="R3" s="18"/>
    </row>
    <row r="4" spans="1:19" ht="7.5" customHeight="1">
      <c r="A4" s="2"/>
    </row>
    <row r="5" spans="1:19">
      <c r="A5" s="55" t="s">
        <v>1</v>
      </c>
      <c r="B5" s="55" t="s">
        <v>28</v>
      </c>
      <c r="C5" s="55" t="s">
        <v>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 t="s">
        <v>22</v>
      </c>
      <c r="P5" s="55" t="s">
        <v>3</v>
      </c>
      <c r="Q5" s="55"/>
      <c r="R5" s="55" t="s">
        <v>22</v>
      </c>
    </row>
    <row r="6" spans="1:19" ht="42.6" customHeight="1">
      <c r="A6" s="55"/>
      <c r="B6" s="55"/>
      <c r="C6" s="55" t="s">
        <v>4</v>
      </c>
      <c r="D6" s="55"/>
      <c r="E6" s="55" t="s">
        <v>5</v>
      </c>
      <c r="F6" s="55"/>
      <c r="G6" s="55" t="s">
        <v>6</v>
      </c>
      <c r="H6" s="55"/>
      <c r="I6" s="55" t="s">
        <v>7</v>
      </c>
      <c r="J6" s="55"/>
      <c r="K6" s="55" t="s">
        <v>8</v>
      </c>
      <c r="L6" s="55"/>
      <c r="M6" s="55" t="s">
        <v>19</v>
      </c>
      <c r="N6" s="55"/>
      <c r="O6" s="55"/>
      <c r="P6" s="55"/>
      <c r="Q6" s="55"/>
      <c r="R6" s="55"/>
    </row>
    <row r="7" spans="1:19">
      <c r="A7" s="55"/>
      <c r="B7" s="55"/>
      <c r="C7" s="31" t="s">
        <v>9</v>
      </c>
      <c r="D7" s="31" t="s">
        <v>10</v>
      </c>
      <c r="E7" s="31" t="s">
        <v>9</v>
      </c>
      <c r="F7" s="31" t="s">
        <v>10</v>
      </c>
      <c r="G7" s="31" t="s">
        <v>9</v>
      </c>
      <c r="H7" s="31" t="s">
        <v>10</v>
      </c>
      <c r="I7" s="31" t="s">
        <v>9</v>
      </c>
      <c r="J7" s="31" t="s">
        <v>10</v>
      </c>
      <c r="K7" s="31" t="s">
        <v>9</v>
      </c>
      <c r="L7" s="31" t="s">
        <v>10</v>
      </c>
      <c r="M7" s="31" t="s">
        <v>9</v>
      </c>
      <c r="N7" s="31" t="s">
        <v>10</v>
      </c>
      <c r="O7" s="55"/>
      <c r="P7" s="31" t="s">
        <v>9</v>
      </c>
      <c r="Q7" s="31" t="s">
        <v>10</v>
      </c>
      <c r="R7" s="55"/>
    </row>
    <row r="8" spans="1:19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</row>
    <row r="9" spans="1:19" ht="55.8" customHeight="1">
      <c r="A9" s="53" t="s">
        <v>67</v>
      </c>
      <c r="B9" s="16" t="s">
        <v>62</v>
      </c>
      <c r="C9" s="36">
        <f>E9+G9+I9+K9+M9</f>
        <v>77578.3</v>
      </c>
      <c r="D9" s="36">
        <f>F9+H9+J9+L9+N9</f>
        <v>67953.544630000004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f>K10+K17+K19+K28+K31+K34+K36+K38+K41+K43</f>
        <v>77578.3</v>
      </c>
      <c r="L9" s="36">
        <f>L10+L17+L19+L28+L31+L34+L36+L38+L41+L43</f>
        <v>67953.544630000004</v>
      </c>
      <c r="M9" s="36">
        <v>0</v>
      </c>
      <c r="N9" s="36">
        <v>0</v>
      </c>
      <c r="O9" s="41">
        <f>D9/C9</f>
        <v>0.87593495384662978</v>
      </c>
      <c r="P9" s="42"/>
      <c r="Q9" s="43"/>
      <c r="R9" s="44">
        <f>(R11+R12+R13+R14+R15+R16+R18+R20+R21+R22+R23+R24+R25+R26+R27+R29+R30+R32+R33+R35+R37+R39+R40+R42+R44)/25</f>
        <v>1.022699175902245</v>
      </c>
      <c r="S9" s="47"/>
    </row>
    <row r="10" spans="1:19" ht="27.6">
      <c r="A10" s="31" t="s">
        <v>29</v>
      </c>
      <c r="B10" s="12" t="s">
        <v>21</v>
      </c>
      <c r="C10" s="7">
        <f>E10+G10+I10+K10+M10</f>
        <v>32963.1</v>
      </c>
      <c r="D10" s="7">
        <f>F10+H10+J10+L10+N10</f>
        <v>32613.527440000002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19">
        <v>32963.1</v>
      </c>
      <c r="L10" s="7">
        <v>32613.527440000002</v>
      </c>
      <c r="M10" s="7">
        <v>0</v>
      </c>
      <c r="N10" s="7">
        <v>0</v>
      </c>
      <c r="O10" s="15">
        <f>D10/C10</f>
        <v>0.98939503384087069</v>
      </c>
      <c r="P10" s="31"/>
      <c r="Q10" s="21"/>
      <c r="R10" s="9"/>
    </row>
    <row r="11" spans="1:19" ht="57" customHeight="1">
      <c r="A11" s="31"/>
      <c r="B11" s="5" t="s">
        <v>15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4"/>
      <c r="P11" s="31">
        <v>75</v>
      </c>
      <c r="Q11" s="31">
        <v>83</v>
      </c>
      <c r="R11" s="49">
        <f t="shared" ref="R11:R18" si="0">Q11/P11</f>
        <v>1.1066666666666667</v>
      </c>
    </row>
    <row r="12" spans="1:19" ht="27.6">
      <c r="A12" s="31"/>
      <c r="B12" s="5" t="s">
        <v>16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4"/>
      <c r="P12" s="31">
        <v>510</v>
      </c>
      <c r="Q12" s="31">
        <v>593</v>
      </c>
      <c r="R12" s="49">
        <f t="shared" si="0"/>
        <v>1.1627450980392158</v>
      </c>
    </row>
    <row r="13" spans="1:19" ht="56.4" customHeight="1">
      <c r="A13" s="48"/>
      <c r="B13" s="5" t="s">
        <v>17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4"/>
      <c r="P13" s="31">
        <v>99.7</v>
      </c>
      <c r="Q13" s="31">
        <v>99.7</v>
      </c>
      <c r="R13" s="49">
        <f t="shared" si="0"/>
        <v>1</v>
      </c>
    </row>
    <row r="14" spans="1:19" ht="70.8" customHeight="1">
      <c r="A14" s="48"/>
      <c r="B14" s="5" t="s">
        <v>18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4"/>
      <c r="P14" s="31">
        <v>90</v>
      </c>
      <c r="Q14" s="31">
        <v>94</v>
      </c>
      <c r="R14" s="49">
        <f t="shared" si="0"/>
        <v>1.0444444444444445</v>
      </c>
    </row>
    <row r="15" spans="1:19" ht="30" customHeight="1">
      <c r="A15" s="48"/>
      <c r="B15" s="5" t="s">
        <v>78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4"/>
      <c r="P15" s="31">
        <v>416</v>
      </c>
      <c r="Q15" s="31">
        <v>416</v>
      </c>
      <c r="R15" s="49">
        <f t="shared" si="0"/>
        <v>1</v>
      </c>
    </row>
    <row r="16" spans="1:19" ht="43.2" customHeight="1">
      <c r="A16" s="48"/>
      <c r="B16" s="5" t="s">
        <v>79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4"/>
      <c r="P16" s="31">
        <v>15</v>
      </c>
      <c r="Q16" s="31">
        <v>15</v>
      </c>
      <c r="R16" s="49">
        <f t="shared" si="0"/>
        <v>1</v>
      </c>
    </row>
    <row r="17" spans="1:18" ht="29.4" customHeight="1">
      <c r="A17" s="31" t="s">
        <v>30</v>
      </c>
      <c r="B17" s="12" t="s">
        <v>80</v>
      </c>
      <c r="C17" s="7">
        <f>E17+G17+I17+K17+M17</f>
        <v>718.8</v>
      </c>
      <c r="D17" s="7">
        <f>F17+H17+J17+L17+N17</f>
        <v>597.91899999999998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718.8</v>
      </c>
      <c r="L17" s="7">
        <v>597.91899999999998</v>
      </c>
      <c r="M17" s="7">
        <v>0</v>
      </c>
      <c r="N17" s="7">
        <v>0</v>
      </c>
      <c r="O17" s="15">
        <f>D17/C17</f>
        <v>0.83182943795214248</v>
      </c>
      <c r="P17" s="31"/>
      <c r="Q17" s="21"/>
      <c r="R17" s="9"/>
    </row>
    <row r="18" spans="1:18" ht="41.4">
      <c r="A18" s="31"/>
      <c r="B18" s="5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4"/>
      <c r="P18" s="31">
        <v>128</v>
      </c>
      <c r="Q18" s="31">
        <v>128</v>
      </c>
      <c r="R18" s="9">
        <f t="shared" si="0"/>
        <v>1</v>
      </c>
    </row>
    <row r="19" spans="1:18" ht="41.4">
      <c r="A19" s="48" t="s">
        <v>31</v>
      </c>
      <c r="B19" s="12" t="s">
        <v>20</v>
      </c>
      <c r="C19" s="7">
        <f>E19+G19+I19+K19+M19</f>
        <v>41076.400000000001</v>
      </c>
      <c r="D19" s="7">
        <f>F19+H19+J19+L19+N19</f>
        <v>32122.811529999999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20">
        <v>41076.400000000001</v>
      </c>
      <c r="L19" s="11">
        <v>32122.811529999999</v>
      </c>
      <c r="M19" s="7">
        <v>0</v>
      </c>
      <c r="N19" s="7">
        <v>0</v>
      </c>
      <c r="O19" s="15">
        <f>D19/C19</f>
        <v>0.78202596941309355</v>
      </c>
      <c r="P19" s="31"/>
      <c r="Q19" s="21"/>
      <c r="R19" s="13"/>
    </row>
    <row r="20" spans="1:18" ht="27.6">
      <c r="A20" s="22"/>
      <c r="B20" s="46" t="s">
        <v>59</v>
      </c>
      <c r="C20" s="8"/>
      <c r="D20" s="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9">
        <v>12.91</v>
      </c>
      <c r="Q20" s="50">
        <v>12.91</v>
      </c>
      <c r="R20" s="9">
        <f>Q20/P20</f>
        <v>1</v>
      </c>
    </row>
    <row r="21" spans="1:18" ht="27.6">
      <c r="A21" s="22"/>
      <c r="B21" s="46" t="s">
        <v>60</v>
      </c>
      <c r="C21" s="8"/>
      <c r="D21" s="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49">
        <v>677.32</v>
      </c>
      <c r="Q21" s="50">
        <v>677.32</v>
      </c>
      <c r="R21" s="9">
        <f t="shared" ref="R21:R44" si="1">Q21/P21</f>
        <v>1</v>
      </c>
    </row>
    <row r="22" spans="1:18">
      <c r="A22" s="22"/>
      <c r="B22" s="46" t="s">
        <v>58</v>
      </c>
      <c r="C22" s="8"/>
      <c r="D22" s="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9">
        <v>979</v>
      </c>
      <c r="Q22" s="50">
        <v>979</v>
      </c>
      <c r="R22" s="9">
        <f t="shared" si="1"/>
        <v>1</v>
      </c>
    </row>
    <row r="23" spans="1:18" ht="27.6">
      <c r="A23" s="22"/>
      <c r="B23" s="46" t="s">
        <v>57</v>
      </c>
      <c r="C23" s="8"/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49">
        <v>792.28</v>
      </c>
      <c r="Q23" s="50">
        <v>792.28</v>
      </c>
      <c r="R23" s="9">
        <f t="shared" si="1"/>
        <v>1</v>
      </c>
    </row>
    <row r="24" spans="1:18" ht="27.6">
      <c r="A24" s="22"/>
      <c r="B24" s="46" t="s">
        <v>61</v>
      </c>
      <c r="C24" s="8"/>
      <c r="D24" s="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49">
        <v>10.89</v>
      </c>
      <c r="Q24" s="50">
        <v>10.89</v>
      </c>
      <c r="R24" s="9">
        <f t="shared" si="1"/>
        <v>1</v>
      </c>
    </row>
    <row r="25" spans="1:18" ht="41.4">
      <c r="A25" s="22"/>
      <c r="B25" s="46" t="s">
        <v>76</v>
      </c>
      <c r="C25" s="8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49">
        <v>18</v>
      </c>
      <c r="Q25" s="50">
        <v>18</v>
      </c>
      <c r="R25" s="9">
        <f t="shared" si="1"/>
        <v>1</v>
      </c>
    </row>
    <row r="26" spans="1:18" ht="28.8" customHeight="1">
      <c r="A26" s="22"/>
      <c r="B26" s="46" t="s">
        <v>81</v>
      </c>
      <c r="C26" s="8"/>
      <c r="D26" s="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49">
        <v>400</v>
      </c>
      <c r="Q26" s="50">
        <v>400</v>
      </c>
      <c r="R26" s="9">
        <f t="shared" si="1"/>
        <v>1</v>
      </c>
    </row>
    <row r="27" spans="1:18" ht="41.4">
      <c r="A27" s="22"/>
      <c r="B27" s="46" t="s">
        <v>82</v>
      </c>
      <c r="C27" s="8"/>
      <c r="D27" s="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9">
        <v>12</v>
      </c>
      <c r="Q27" s="50">
        <v>12</v>
      </c>
      <c r="R27" s="9">
        <f t="shared" si="1"/>
        <v>1</v>
      </c>
    </row>
    <row r="28" spans="1:18" ht="27.6">
      <c r="A28" s="22" t="s">
        <v>32</v>
      </c>
      <c r="B28" s="12" t="s">
        <v>24</v>
      </c>
      <c r="C28" s="7">
        <f>E28+G28+I28+K28+M28</f>
        <v>300.8</v>
      </c>
      <c r="D28" s="7">
        <f>F28+H28+J28+L28+N28</f>
        <v>300.8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6">
        <v>300.8</v>
      </c>
      <c r="L28" s="6">
        <v>300.8</v>
      </c>
      <c r="M28" s="7">
        <v>0</v>
      </c>
      <c r="N28" s="7">
        <v>0</v>
      </c>
      <c r="O28" s="15">
        <f>D28/C28</f>
        <v>1</v>
      </c>
      <c r="P28" s="9"/>
      <c r="Q28" s="32"/>
      <c r="R28" s="13"/>
    </row>
    <row r="29" spans="1:18" ht="43.2" customHeight="1">
      <c r="A29" s="22"/>
      <c r="B29" s="5" t="s">
        <v>13</v>
      </c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15"/>
      <c r="P29" s="10">
        <v>8</v>
      </c>
      <c r="Q29" s="33">
        <v>8</v>
      </c>
      <c r="R29" s="9">
        <f t="shared" si="1"/>
        <v>1</v>
      </c>
    </row>
    <row r="30" spans="1:18" ht="27.6">
      <c r="A30" s="22"/>
      <c r="B30" s="5" t="s">
        <v>14</v>
      </c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15"/>
      <c r="P30" s="9">
        <v>3.6</v>
      </c>
      <c r="Q30" s="32">
        <v>4</v>
      </c>
      <c r="R30" s="9">
        <f t="shared" si="1"/>
        <v>1.1111111111111112</v>
      </c>
    </row>
    <row r="31" spans="1:18" ht="27.6">
      <c r="A31" s="22" t="s">
        <v>33</v>
      </c>
      <c r="B31" s="12" t="s">
        <v>25</v>
      </c>
      <c r="C31" s="7">
        <f>E31+G31+I31+K31+M31</f>
        <v>2033.5</v>
      </c>
      <c r="D31" s="7">
        <f>F31+H31+J31+L31+N31</f>
        <v>1837.3116600000001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6">
        <v>2033.5</v>
      </c>
      <c r="L31" s="6">
        <v>1837.3116600000001</v>
      </c>
      <c r="M31" s="7">
        <v>0</v>
      </c>
      <c r="N31" s="7">
        <v>0</v>
      </c>
      <c r="O31" s="15">
        <f>D31/C31</f>
        <v>0.90352183919350881</v>
      </c>
      <c r="P31" s="9"/>
      <c r="Q31" s="32"/>
      <c r="R31" s="13"/>
    </row>
    <row r="32" spans="1:18" ht="41.4">
      <c r="A32" s="22"/>
      <c r="B32" s="5" t="s">
        <v>83</v>
      </c>
      <c r="C32" s="8"/>
      <c r="D32" s="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0">
        <v>23</v>
      </c>
      <c r="Q32" s="33">
        <v>25</v>
      </c>
      <c r="R32" s="9">
        <f t="shared" si="1"/>
        <v>1.0869565217391304</v>
      </c>
    </row>
    <row r="33" spans="1:18" ht="27.6">
      <c r="A33" s="22"/>
      <c r="B33" s="5" t="s">
        <v>11</v>
      </c>
      <c r="C33" s="8"/>
      <c r="D33" s="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0">
        <v>18</v>
      </c>
      <c r="Q33" s="32">
        <v>19</v>
      </c>
      <c r="R33" s="9">
        <f t="shared" si="1"/>
        <v>1.0555555555555556</v>
      </c>
    </row>
    <row r="34" spans="1:18" ht="27.6">
      <c r="A34" s="22" t="s">
        <v>34</v>
      </c>
      <c r="B34" s="12" t="s">
        <v>26</v>
      </c>
      <c r="C34" s="7">
        <f>E34+G34+I34+K34+M34</f>
        <v>314.2</v>
      </c>
      <c r="D34" s="7">
        <f>F34+H34+J34+L34+N34</f>
        <v>311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6">
        <v>314.2</v>
      </c>
      <c r="L34" s="6">
        <v>311</v>
      </c>
      <c r="M34" s="7">
        <v>0</v>
      </c>
      <c r="N34" s="7">
        <v>0</v>
      </c>
      <c r="O34" s="15">
        <f>D34/C34</f>
        <v>0.98981540420114578</v>
      </c>
      <c r="P34" s="10"/>
      <c r="Q34" s="33"/>
      <c r="R34" s="9"/>
    </row>
    <row r="35" spans="1:18" ht="41.4">
      <c r="A35" s="22"/>
      <c r="B35" s="5" t="s">
        <v>12</v>
      </c>
      <c r="C35" s="8"/>
      <c r="D35" s="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0">
        <v>6</v>
      </c>
      <c r="Q35" s="33">
        <v>6</v>
      </c>
      <c r="R35" s="9">
        <f t="shared" si="1"/>
        <v>1</v>
      </c>
    </row>
    <row r="36" spans="1:18" ht="27.6">
      <c r="A36" s="22" t="s">
        <v>35</v>
      </c>
      <c r="B36" s="12" t="s">
        <v>37</v>
      </c>
      <c r="C36" s="7">
        <f>E36+G36+I36+K36+M36</f>
        <v>10</v>
      </c>
      <c r="D36" s="7">
        <f>F36+H36+J36+L36+N36</f>
        <v>9.99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6">
        <v>10</v>
      </c>
      <c r="L36" s="6">
        <v>9.99</v>
      </c>
      <c r="M36" s="7">
        <v>0</v>
      </c>
      <c r="N36" s="7">
        <v>0</v>
      </c>
      <c r="O36" s="15">
        <f>D36/C36</f>
        <v>0.999</v>
      </c>
      <c r="P36" s="10"/>
      <c r="Q36" s="33"/>
      <c r="R36" s="9"/>
    </row>
    <row r="37" spans="1:18" ht="42.6" customHeight="1">
      <c r="A37" s="22"/>
      <c r="B37" s="5" t="s">
        <v>84</v>
      </c>
      <c r="C37" s="8"/>
      <c r="D37" s="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0">
        <v>15</v>
      </c>
      <c r="Q37" s="33">
        <v>15</v>
      </c>
      <c r="R37" s="9">
        <f t="shared" si="1"/>
        <v>1</v>
      </c>
    </row>
    <row r="38" spans="1:18" ht="27.6">
      <c r="A38" s="22" t="s">
        <v>36</v>
      </c>
      <c r="B38" s="12" t="s">
        <v>53</v>
      </c>
      <c r="C38" s="7">
        <f>E38+G38+I38+K38+M38</f>
        <v>140</v>
      </c>
      <c r="D38" s="7">
        <f>F38+H38+J38+L38+N38</f>
        <v>140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6">
        <v>140</v>
      </c>
      <c r="L38" s="6">
        <v>140</v>
      </c>
      <c r="M38" s="7">
        <v>0</v>
      </c>
      <c r="N38" s="7">
        <v>0</v>
      </c>
      <c r="O38" s="15">
        <f>D38/C38</f>
        <v>1</v>
      </c>
      <c r="P38" s="10"/>
      <c r="Q38" s="33"/>
      <c r="R38" s="9"/>
    </row>
    <row r="39" spans="1:18" ht="27.6">
      <c r="A39" s="22"/>
      <c r="B39" s="5" t="s">
        <v>72</v>
      </c>
      <c r="C39" s="8"/>
      <c r="D39" s="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0">
        <v>1</v>
      </c>
      <c r="Q39" s="33">
        <v>1</v>
      </c>
      <c r="R39" s="9">
        <f t="shared" si="1"/>
        <v>1</v>
      </c>
    </row>
    <row r="40" spans="1:18" ht="55.2">
      <c r="A40" s="22"/>
      <c r="B40" s="5" t="s">
        <v>73</v>
      </c>
      <c r="C40" s="8"/>
      <c r="D40" s="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0">
        <v>15</v>
      </c>
      <c r="Q40" s="33">
        <v>15</v>
      </c>
      <c r="R40" s="9">
        <f t="shared" si="1"/>
        <v>1</v>
      </c>
    </row>
    <row r="41" spans="1:18" ht="27.6">
      <c r="A41" s="22" t="s">
        <v>52</v>
      </c>
      <c r="B41" s="12" t="s">
        <v>55</v>
      </c>
      <c r="C41" s="7">
        <f>E41+G41+I41+K41+M41</f>
        <v>5</v>
      </c>
      <c r="D41" s="7">
        <f>F41+H41+J41+L41+N41</f>
        <v>4.9950000000000001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6">
        <v>5</v>
      </c>
      <c r="L41" s="6">
        <v>4.9950000000000001</v>
      </c>
      <c r="M41" s="7">
        <v>0</v>
      </c>
      <c r="N41" s="7">
        <v>0</v>
      </c>
      <c r="O41" s="15">
        <f>D41/C41</f>
        <v>0.999</v>
      </c>
      <c r="P41" s="10"/>
      <c r="Q41" s="33"/>
      <c r="R41" s="9"/>
    </row>
    <row r="42" spans="1:18" ht="41.4">
      <c r="A42" s="22"/>
      <c r="B42" s="5" t="s">
        <v>74</v>
      </c>
      <c r="C42" s="8"/>
      <c r="D42" s="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0">
        <v>20</v>
      </c>
      <c r="Q42" s="33">
        <v>20</v>
      </c>
      <c r="R42" s="9">
        <f t="shared" si="1"/>
        <v>1</v>
      </c>
    </row>
    <row r="43" spans="1:18" ht="27.6">
      <c r="A43" s="22" t="s">
        <v>54</v>
      </c>
      <c r="B43" s="12" t="s">
        <v>56</v>
      </c>
      <c r="C43" s="7">
        <f>E43+G43+I43+K43+M43</f>
        <v>16.5</v>
      </c>
      <c r="D43" s="7">
        <f>F43+H43+J43+L43+N43</f>
        <v>15.19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6">
        <v>16.5</v>
      </c>
      <c r="L43" s="6">
        <v>15.19</v>
      </c>
      <c r="M43" s="7">
        <v>0</v>
      </c>
      <c r="N43" s="7">
        <v>0</v>
      </c>
      <c r="O43" s="15">
        <f>D43/C43</f>
        <v>0.92060606060606054</v>
      </c>
      <c r="P43" s="10"/>
      <c r="Q43" s="33"/>
      <c r="R43" s="9"/>
    </row>
    <row r="44" spans="1:18" ht="42.6" customHeight="1">
      <c r="A44" s="22"/>
      <c r="B44" s="5" t="s">
        <v>75</v>
      </c>
      <c r="C44" s="8"/>
      <c r="D44" s="8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0">
        <v>3</v>
      </c>
      <c r="Q44" s="33">
        <v>3</v>
      </c>
      <c r="R44" s="9">
        <f t="shared" si="1"/>
        <v>1</v>
      </c>
    </row>
    <row r="45" spans="1:18" ht="41.4">
      <c r="A45" s="53" t="s">
        <v>68</v>
      </c>
      <c r="B45" s="16" t="s">
        <v>64</v>
      </c>
      <c r="C45" s="36">
        <f>E45+G45+I45+K45+M45</f>
        <v>9682</v>
      </c>
      <c r="D45" s="36">
        <f>F45+H45+J45+L45+N45</f>
        <v>9682</v>
      </c>
      <c r="E45" s="36">
        <v>7613.9997300000005</v>
      </c>
      <c r="F45" s="36">
        <v>7613.9997300000005</v>
      </c>
      <c r="G45" s="36">
        <v>1786.00027</v>
      </c>
      <c r="H45" s="36">
        <v>1786.00027</v>
      </c>
      <c r="I45" s="36">
        <v>0</v>
      </c>
      <c r="J45" s="36">
        <v>0</v>
      </c>
      <c r="K45" s="36">
        <v>282</v>
      </c>
      <c r="L45" s="36">
        <v>282</v>
      </c>
      <c r="M45" s="36">
        <v>0</v>
      </c>
      <c r="N45" s="36">
        <v>0</v>
      </c>
      <c r="O45" s="41">
        <f>D45/C45</f>
        <v>1</v>
      </c>
      <c r="P45" s="42"/>
      <c r="Q45" s="43"/>
      <c r="R45" s="52">
        <f>ROUND((R46+R47)/2,1)</f>
        <v>1</v>
      </c>
    </row>
    <row r="46" spans="1:18" ht="27.6">
      <c r="A46" s="22"/>
      <c r="B46" s="5" t="s">
        <v>65</v>
      </c>
      <c r="C46" s="8"/>
      <c r="D46" s="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0">
        <v>2</v>
      </c>
      <c r="Q46" s="33">
        <v>2</v>
      </c>
      <c r="R46" s="9">
        <f t="shared" ref="R46:R47" si="2">Q46/P46</f>
        <v>1</v>
      </c>
    </row>
    <row r="47" spans="1:18" ht="27.6">
      <c r="A47" s="22"/>
      <c r="B47" s="5" t="s">
        <v>66</v>
      </c>
      <c r="C47" s="8"/>
      <c r="D47" s="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51">
        <v>49.432000000000002</v>
      </c>
      <c r="Q47" s="51">
        <v>49.432000000000002</v>
      </c>
      <c r="R47" s="9">
        <f t="shared" si="2"/>
        <v>1</v>
      </c>
    </row>
    <row r="48" spans="1:18" ht="44.25" customHeight="1">
      <c r="A48" s="53" t="s">
        <v>69</v>
      </c>
      <c r="B48" s="16" t="s">
        <v>63</v>
      </c>
      <c r="C48" s="36">
        <f t="shared" ref="C48:D50" si="3">E48+G48+I48+K48+M48</f>
        <v>295.88385</v>
      </c>
      <c r="D48" s="36">
        <f t="shared" si="3"/>
        <v>292.32384999999999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f>K49+K61</f>
        <v>295.88385</v>
      </c>
      <c r="L48" s="36">
        <f>L49+L61</f>
        <v>292.32384999999999</v>
      </c>
      <c r="M48" s="36">
        <f t="shared" ref="M48:N48" si="4">M49+M61</f>
        <v>0</v>
      </c>
      <c r="N48" s="36">
        <f t="shared" si="4"/>
        <v>0</v>
      </c>
      <c r="O48" s="41">
        <f>D48/C48</f>
        <v>0.98796825173121139</v>
      </c>
      <c r="P48" s="38"/>
      <c r="Q48" s="38"/>
      <c r="R48" s="39">
        <v>1</v>
      </c>
    </row>
    <row r="49" spans="1:18" ht="28.8">
      <c r="A49" s="21"/>
      <c r="B49" s="34" t="s">
        <v>49</v>
      </c>
      <c r="C49" s="37">
        <f>E49+G49+I49+K49+M49</f>
        <v>285.88385</v>
      </c>
      <c r="D49" s="37">
        <f>F49+H49+J49+L49+N49</f>
        <v>282.32384999999999</v>
      </c>
      <c r="E49" s="37">
        <f t="shared" ref="E49:J49" si="5">E50+E52+E54+E57+E59</f>
        <v>0</v>
      </c>
      <c r="F49" s="37">
        <f t="shared" si="5"/>
        <v>0</v>
      </c>
      <c r="G49" s="37">
        <f t="shared" si="5"/>
        <v>0</v>
      </c>
      <c r="H49" s="37">
        <f t="shared" si="5"/>
        <v>0</v>
      </c>
      <c r="I49" s="37">
        <f t="shared" si="5"/>
        <v>0</v>
      </c>
      <c r="J49" s="37">
        <f t="shared" si="5"/>
        <v>0</v>
      </c>
      <c r="K49" s="37">
        <f>K50+K52+K54+K57+K59</f>
        <v>285.88385</v>
      </c>
      <c r="L49" s="37">
        <f>L50+L52+L54+L57+L59</f>
        <v>282.32384999999999</v>
      </c>
      <c r="M49" s="37">
        <f t="shared" ref="M49:N49" si="6">M50+M52+M54+M57+M59</f>
        <v>0</v>
      </c>
      <c r="N49" s="37">
        <f t="shared" si="6"/>
        <v>0</v>
      </c>
      <c r="O49" s="41">
        <f>D49/C49</f>
        <v>0.98754739031253425</v>
      </c>
      <c r="P49" s="10"/>
      <c r="Q49" s="10"/>
      <c r="R49" s="45">
        <f>ROUND((R55+R56+R58+R60)/4,2)</f>
        <v>1</v>
      </c>
    </row>
    <row r="50" spans="1:18" ht="27.6">
      <c r="A50" s="22" t="s">
        <v>29</v>
      </c>
      <c r="B50" s="12" t="s">
        <v>48</v>
      </c>
      <c r="C50" s="7">
        <f t="shared" si="3"/>
        <v>0</v>
      </c>
      <c r="D50" s="7">
        <f t="shared" si="3"/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4"/>
      <c r="P50" s="10"/>
      <c r="Q50" s="10"/>
      <c r="R50" s="9"/>
    </row>
    <row r="51" spans="1:18" ht="27.6">
      <c r="A51" s="22"/>
      <c r="B51" s="5" t="s">
        <v>38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4"/>
      <c r="P51" s="10" t="s">
        <v>27</v>
      </c>
      <c r="Q51" s="10" t="s">
        <v>27</v>
      </c>
      <c r="R51" s="9"/>
    </row>
    <row r="52" spans="1:18" ht="55.2">
      <c r="A52" s="22" t="s">
        <v>30</v>
      </c>
      <c r="B52" s="12" t="s">
        <v>44</v>
      </c>
      <c r="C52" s="7">
        <f>E52+G52+I52+K52+M52</f>
        <v>0</v>
      </c>
      <c r="D52" s="7">
        <f>F52+H52+J52+L52+N52</f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4"/>
      <c r="P52" s="10"/>
      <c r="Q52" s="10"/>
      <c r="R52" s="9"/>
    </row>
    <row r="53" spans="1:18" ht="55.2">
      <c r="A53" s="22"/>
      <c r="B53" s="5" t="s">
        <v>39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4"/>
      <c r="P53" s="10" t="s">
        <v>27</v>
      </c>
      <c r="Q53" s="10" t="s">
        <v>27</v>
      </c>
      <c r="R53" s="9"/>
    </row>
    <row r="54" spans="1:18" ht="27.6">
      <c r="A54" s="22" t="s">
        <v>31</v>
      </c>
      <c r="B54" s="12" t="s">
        <v>45</v>
      </c>
      <c r="C54" s="7">
        <f>E54+G54+I54+K54+M54</f>
        <v>43.5</v>
      </c>
      <c r="D54" s="7">
        <f>F54+H54+J54+L54+N54</f>
        <v>40.700000000000003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43.5</v>
      </c>
      <c r="L54" s="7">
        <v>40.700000000000003</v>
      </c>
      <c r="M54" s="7">
        <v>0</v>
      </c>
      <c r="N54" s="7">
        <v>0</v>
      </c>
      <c r="O54" s="15">
        <f>D54/C54</f>
        <v>0.93563218390804603</v>
      </c>
      <c r="P54" s="10"/>
      <c r="Q54" s="10"/>
      <c r="R54" s="9"/>
    </row>
    <row r="55" spans="1:18" ht="42" customHeight="1">
      <c r="A55" s="22"/>
      <c r="B55" s="5" t="s">
        <v>40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4"/>
      <c r="P55" s="10">
        <v>3</v>
      </c>
      <c r="Q55" s="10">
        <v>3</v>
      </c>
      <c r="R55" s="9">
        <f t="shared" ref="R55:R60" si="7">Q55/P55</f>
        <v>1</v>
      </c>
    </row>
    <row r="56" spans="1:18" ht="27.6" customHeight="1">
      <c r="A56" s="22"/>
      <c r="B56" s="5" t="s">
        <v>41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4"/>
      <c r="P56" s="10">
        <v>6</v>
      </c>
      <c r="Q56" s="10">
        <v>6</v>
      </c>
      <c r="R56" s="9">
        <f t="shared" si="7"/>
        <v>1</v>
      </c>
    </row>
    <row r="57" spans="1:18" ht="27.6">
      <c r="A57" s="22" t="s">
        <v>32</v>
      </c>
      <c r="B57" s="12" t="s">
        <v>46</v>
      </c>
      <c r="C57" s="7">
        <f>E57+G57+I57+K57+M57</f>
        <v>70</v>
      </c>
      <c r="D57" s="7">
        <f>F57+H57+J57+L57+N57</f>
        <v>69.239999999999995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70</v>
      </c>
      <c r="L57" s="7">
        <v>69.239999999999995</v>
      </c>
      <c r="M57" s="7">
        <v>0</v>
      </c>
      <c r="N57" s="7">
        <v>0</v>
      </c>
      <c r="O57" s="14"/>
      <c r="P57" s="10"/>
      <c r="Q57" s="10"/>
      <c r="R57" s="9"/>
    </row>
    <row r="58" spans="1:18" ht="27.6">
      <c r="A58" s="22"/>
      <c r="B58" s="5" t="s">
        <v>42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4"/>
      <c r="P58" s="10">
        <v>20</v>
      </c>
      <c r="Q58" s="10">
        <v>20</v>
      </c>
      <c r="R58" s="9">
        <f t="shared" si="7"/>
        <v>1</v>
      </c>
    </row>
    <row r="59" spans="1:18" ht="55.2">
      <c r="A59" s="22" t="s">
        <v>33</v>
      </c>
      <c r="B59" s="12" t="s">
        <v>47</v>
      </c>
      <c r="C59" s="7">
        <f>E59+G59+I59+K59+M59</f>
        <v>172.38385</v>
      </c>
      <c r="D59" s="7">
        <f>F59+H59+J59+L59+N59</f>
        <v>172.38385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172.38385</v>
      </c>
      <c r="L59" s="7">
        <v>172.38385</v>
      </c>
      <c r="M59" s="7">
        <v>0</v>
      </c>
      <c r="N59" s="7">
        <v>0</v>
      </c>
      <c r="O59" s="15">
        <f>D59/C59</f>
        <v>1</v>
      </c>
      <c r="P59" s="10"/>
      <c r="Q59" s="21"/>
      <c r="R59" s="9"/>
    </row>
    <row r="60" spans="1:18" ht="55.8" customHeight="1">
      <c r="A60" s="22"/>
      <c r="B60" s="5" t="s">
        <v>43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4"/>
      <c r="P60" s="10">
        <v>2</v>
      </c>
      <c r="Q60" s="10">
        <v>2</v>
      </c>
      <c r="R60" s="9">
        <f t="shared" si="7"/>
        <v>1</v>
      </c>
    </row>
    <row r="61" spans="1:18" ht="28.8">
      <c r="A61" s="21"/>
      <c r="B61" s="34" t="s">
        <v>50</v>
      </c>
      <c r="C61" s="37">
        <f>E61+G61+I61+K61+M61</f>
        <v>10</v>
      </c>
      <c r="D61" s="37">
        <f>F61+H61+J61+L61+N61</f>
        <v>10</v>
      </c>
      <c r="E61" s="37">
        <f t="shared" ref="E61:J61" si="8">E62+E64+E66+E68</f>
        <v>0</v>
      </c>
      <c r="F61" s="37">
        <f t="shared" si="8"/>
        <v>0</v>
      </c>
      <c r="G61" s="37">
        <f t="shared" si="8"/>
        <v>0</v>
      </c>
      <c r="H61" s="37">
        <f t="shared" si="8"/>
        <v>0</v>
      </c>
      <c r="I61" s="37">
        <f t="shared" si="8"/>
        <v>0</v>
      </c>
      <c r="J61" s="37">
        <f t="shared" si="8"/>
        <v>0</v>
      </c>
      <c r="K61" s="37">
        <f>K62+K64+K66+K68</f>
        <v>10</v>
      </c>
      <c r="L61" s="37">
        <f>L62+L64+L66+L68</f>
        <v>10</v>
      </c>
      <c r="M61" s="37">
        <f t="shared" ref="M61:N61" si="9">M62+M64+M66+M68</f>
        <v>0</v>
      </c>
      <c r="N61" s="37">
        <f t="shared" si="9"/>
        <v>0</v>
      </c>
      <c r="O61" s="41">
        <f>D61/C61</f>
        <v>1</v>
      </c>
      <c r="P61" s="40"/>
      <c r="Q61" s="40"/>
      <c r="R61" s="45">
        <f>R67</f>
        <v>1</v>
      </c>
    </row>
    <row r="62" spans="1:18" ht="27.6">
      <c r="A62" s="22" t="s">
        <v>29</v>
      </c>
      <c r="B62" s="12" t="s">
        <v>48</v>
      </c>
      <c r="C62" s="7">
        <f>E62+G62+I62+K62+M62</f>
        <v>0</v>
      </c>
      <c r="D62" s="7">
        <f>F62+H62+J62+L62+N62</f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4"/>
      <c r="P62" s="10"/>
      <c r="Q62" s="10"/>
      <c r="R62" s="9"/>
    </row>
    <row r="63" spans="1:18" ht="27.6">
      <c r="A63" s="22"/>
      <c r="B63" s="5" t="s">
        <v>38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4"/>
      <c r="P63" s="10" t="s">
        <v>27</v>
      </c>
      <c r="Q63" s="10" t="s">
        <v>27</v>
      </c>
      <c r="R63" s="9"/>
    </row>
    <row r="64" spans="1:18" ht="55.2">
      <c r="A64" s="22" t="s">
        <v>30</v>
      </c>
      <c r="B64" s="12" t="s">
        <v>44</v>
      </c>
      <c r="C64" s="7">
        <f>E64+G64+I64+K64+M64</f>
        <v>0</v>
      </c>
      <c r="D64" s="7">
        <f>F64+H64+J64+L64+N64</f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14"/>
      <c r="P64" s="10"/>
      <c r="Q64" s="10"/>
      <c r="R64" s="9"/>
    </row>
    <row r="65" spans="1:18" ht="55.2">
      <c r="A65" s="22"/>
      <c r="B65" s="5" t="s">
        <v>39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4"/>
      <c r="P65" s="10" t="s">
        <v>27</v>
      </c>
      <c r="Q65" s="10" t="s">
        <v>27</v>
      </c>
      <c r="R65" s="9"/>
    </row>
    <row r="66" spans="1:18" ht="27.6">
      <c r="A66" s="22" t="s">
        <v>31</v>
      </c>
      <c r="B66" s="12" t="s">
        <v>45</v>
      </c>
      <c r="C66" s="7">
        <f>E66+G66+I66+K66+M66</f>
        <v>10</v>
      </c>
      <c r="D66" s="7">
        <f>F66+H66+J66+L66+N66</f>
        <v>10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10</v>
      </c>
      <c r="L66" s="7">
        <v>10</v>
      </c>
      <c r="M66" s="7">
        <v>0</v>
      </c>
      <c r="N66" s="7">
        <v>0</v>
      </c>
      <c r="O66" s="14"/>
      <c r="P66" s="10"/>
      <c r="Q66" s="10"/>
      <c r="R66" s="9"/>
    </row>
    <row r="67" spans="1:18" ht="42.6" customHeight="1">
      <c r="A67" s="22"/>
      <c r="B67" s="5" t="s">
        <v>40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4"/>
      <c r="P67" s="10">
        <v>1</v>
      </c>
      <c r="Q67" s="10">
        <v>1</v>
      </c>
      <c r="R67" s="9">
        <f t="shared" ref="R67" si="10">Q67/P67</f>
        <v>1</v>
      </c>
    </row>
    <row r="68" spans="1:18" ht="27.6">
      <c r="A68" s="22" t="s">
        <v>32</v>
      </c>
      <c r="B68" s="12" t="s">
        <v>46</v>
      </c>
      <c r="C68" s="7">
        <f>E68+G68+I68+K68+M68</f>
        <v>0</v>
      </c>
      <c r="D68" s="7">
        <f>F68+H68+J68+L68+N68</f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14"/>
      <c r="P68" s="10"/>
      <c r="Q68" s="10"/>
      <c r="R68" s="9"/>
    </row>
    <row r="69" spans="1:18" ht="27.6">
      <c r="A69" s="22"/>
      <c r="B69" s="5" t="s">
        <v>42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4"/>
      <c r="P69" s="10" t="s">
        <v>27</v>
      </c>
      <c r="Q69" s="10" t="s">
        <v>27</v>
      </c>
      <c r="R69" s="9"/>
    </row>
    <row r="72" spans="1:18" ht="16.8">
      <c r="A72" s="26" t="s">
        <v>70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7"/>
      <c r="Q72" s="26"/>
      <c r="R72" s="28" t="s">
        <v>71</v>
      </c>
    </row>
    <row r="73" spans="1:18" s="29" customFormat="1" ht="13.2">
      <c r="P73" s="30"/>
    </row>
    <row r="74" spans="1:18" s="29" customFormat="1" ht="13.2">
      <c r="P74" s="30"/>
    </row>
  </sheetData>
  <mergeCells count="12">
    <mergeCell ref="R5:R7"/>
    <mergeCell ref="C6:D6"/>
    <mergeCell ref="E6:F6"/>
    <mergeCell ref="G6:H6"/>
    <mergeCell ref="I6:J6"/>
    <mergeCell ref="K6:L6"/>
    <mergeCell ref="M6:N6"/>
    <mergeCell ref="A5:A7"/>
    <mergeCell ref="B5:B7"/>
    <mergeCell ref="C5:N5"/>
    <mergeCell ref="O5:O7"/>
    <mergeCell ref="P5:Q6"/>
  </mergeCells>
  <printOptions horizontalCentered="1"/>
  <pageMargins left="0.39370078740157483" right="0.39370078740157483" top="0.59055118110236227" bottom="0.19685039370078741" header="0" footer="0"/>
  <pageSetup paperSize="9" scale="7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H16" sqref="H16"/>
    </sheetView>
  </sheetViews>
  <sheetFormatPr defaultRowHeight="14.4"/>
  <sheetData>
    <row r="1" spans="1:3">
      <c r="A1">
        <v>1</v>
      </c>
      <c r="B1">
        <v>0</v>
      </c>
      <c r="C1" s="9">
        <f t="shared" ref="C1:C6" si="0">B1/A1</f>
        <v>0</v>
      </c>
    </row>
    <row r="2" spans="1:3">
      <c r="A2">
        <v>1</v>
      </c>
      <c r="B2">
        <v>0</v>
      </c>
      <c r="C2" s="9">
        <f t="shared" si="0"/>
        <v>0</v>
      </c>
    </row>
    <row r="3" spans="1:3">
      <c r="A3">
        <v>4</v>
      </c>
      <c r="B3">
        <v>2</v>
      </c>
      <c r="C3" s="9">
        <f t="shared" si="0"/>
        <v>0.5</v>
      </c>
    </row>
    <row r="4" spans="1:3">
      <c r="A4">
        <v>2</v>
      </c>
      <c r="B4">
        <v>3</v>
      </c>
      <c r="C4" s="9">
        <f t="shared" si="0"/>
        <v>1.5</v>
      </c>
    </row>
    <row r="5" spans="1:3">
      <c r="A5">
        <v>21</v>
      </c>
      <c r="B5">
        <v>20</v>
      </c>
      <c r="C5" s="9">
        <f t="shared" si="0"/>
        <v>0.95238095238095233</v>
      </c>
    </row>
    <row r="6" spans="1:3">
      <c r="A6">
        <v>1</v>
      </c>
      <c r="B6">
        <v>2</v>
      </c>
      <c r="C6" s="9">
        <f t="shared" si="0"/>
        <v>2</v>
      </c>
    </row>
    <row r="7" spans="1:3">
      <c r="C7" s="54">
        <f>(C1+C2+C3+C4+C5+C6)/6</f>
        <v>0.82539682539682546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"/>
  <sheetViews>
    <sheetView workbookViewId="0"/>
  </sheetViews>
  <sheetFormatPr defaultRowHeight="14.4"/>
  <cols>
    <col min="3" max="3" width="8.88671875" style="1"/>
  </cols>
  <sheetData/>
  <printOptions horizontalCentered="1"/>
  <pageMargins left="0.70866141732283472" right="0.70866141732283472" top="0.44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 год</vt:lpstr>
      <vt:lpstr>Лист2</vt:lpstr>
      <vt:lpstr>Лист3</vt:lpstr>
      <vt:lpstr>'2018 год'!Заголовки_для_печати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Menchinskaya-MA</cp:lastModifiedBy>
  <cp:lastPrinted>2019-02-08T06:24:31Z</cp:lastPrinted>
  <dcterms:created xsi:type="dcterms:W3CDTF">2015-09-18T08:48:16Z</dcterms:created>
  <dcterms:modified xsi:type="dcterms:W3CDTF">2019-02-08T06:24:35Z</dcterms:modified>
</cp:coreProperties>
</file>